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so\Documents\wp-content_uploads_2016_08\"/>
    </mc:Choice>
  </mc:AlternateContent>
  <bookViews>
    <workbookView xWindow="0" yWindow="0" windowWidth="14085" windowHeight="13005"/>
  </bookViews>
  <sheets>
    <sheet name="Finanzbericht 20xx" sheetId="13" r:id="rId1"/>
  </sheets>
  <definedNames>
    <definedName name="_xlnm.Print_Area" localSheetId="0">'Finanzbericht 20xx'!$A$1:$K$78</definedName>
  </definedNames>
  <calcPr calcId="162913"/>
</workbook>
</file>

<file path=xl/calcChain.xml><?xml version="1.0" encoding="utf-8"?>
<calcChain xmlns="http://schemas.openxmlformats.org/spreadsheetml/2006/main">
  <c r="F32" i="13" l="1"/>
  <c r="C9" i="13"/>
  <c r="A15" i="13"/>
  <c r="F44" i="13"/>
  <c r="D19" i="13" s="1"/>
  <c r="F43" i="13"/>
  <c r="D18" i="13"/>
  <c r="A43" i="13"/>
  <c r="F40" i="13"/>
  <c r="C8" i="13" s="1"/>
  <c r="I46" i="13"/>
  <c r="C16" i="13"/>
  <c r="F14" i="13"/>
  <c r="F12" i="13"/>
  <c r="C11" i="13"/>
  <c r="F9" i="13"/>
  <c r="F11" i="13" s="1"/>
  <c r="F24" i="13"/>
  <c r="F26" i="13"/>
  <c r="F8" i="13"/>
  <c r="F27" i="13"/>
  <c r="F30" i="13" s="1"/>
  <c r="F28" i="13"/>
  <c r="F10" i="13"/>
  <c r="F33" i="13"/>
  <c r="D13" i="13" s="1"/>
  <c r="F34" i="13"/>
  <c r="D14" i="13" s="1"/>
  <c r="A11" i="13"/>
  <c r="I37" i="13"/>
  <c r="I19" i="13" s="1"/>
  <c r="I10" i="13" s="1"/>
  <c r="K37" i="13"/>
  <c r="K19" i="13"/>
  <c r="K10" i="13"/>
  <c r="K46" i="13"/>
  <c r="K28" i="13"/>
  <c r="I28" i="13"/>
  <c r="K55" i="13"/>
  <c r="I55" i="13"/>
  <c r="F55" i="13"/>
  <c r="D55" i="13"/>
  <c r="C55" i="13"/>
  <c r="A55" i="13"/>
  <c r="K60" i="13"/>
  <c r="J60" i="13"/>
  <c r="E73" i="13"/>
  <c r="A36" i="13" s="1"/>
  <c r="D73" i="13"/>
  <c r="D75" i="13"/>
  <c r="D76" i="13" s="1"/>
  <c r="D70" i="13"/>
  <c r="E70" i="13"/>
  <c r="I20" i="13"/>
  <c r="I29" i="13"/>
  <c r="K29" i="13"/>
  <c r="A32" i="13"/>
  <c r="A33" i="13"/>
  <c r="A34" i="13"/>
  <c r="I38" i="13"/>
  <c r="K38" i="13"/>
  <c r="I56" i="13"/>
  <c r="D65" i="13"/>
  <c r="D66" i="13" s="1"/>
  <c r="E65" i="13"/>
  <c r="E66" i="13"/>
  <c r="F35" i="13"/>
  <c r="C12" i="13" s="1"/>
  <c r="A35" i="13"/>
  <c r="A9" i="13"/>
  <c r="K56" i="13"/>
  <c r="F36" i="13"/>
  <c r="C13" i="13" s="1"/>
  <c r="F18" i="13"/>
  <c r="D12" i="13"/>
  <c r="K20" i="13" l="1"/>
  <c r="K77" i="13"/>
  <c r="F38" i="13"/>
  <c r="F41" i="13" s="1"/>
  <c r="F47" i="13" s="1"/>
  <c r="I47" i="13"/>
  <c r="I11" i="13"/>
  <c r="A12" i="13"/>
  <c r="F37" i="13"/>
  <c r="D16" i="13"/>
  <c r="E75" i="13"/>
  <c r="D56" i="13"/>
  <c r="F46" i="13"/>
  <c r="F16" i="13"/>
  <c r="A13" i="13"/>
  <c r="F13" i="13"/>
  <c r="A16" i="13"/>
  <c r="D15" i="13"/>
  <c r="F19" i="13"/>
  <c r="A44" i="13"/>
  <c r="F15" i="13"/>
  <c r="C15" i="13"/>
  <c r="A56" i="13"/>
  <c r="A10" i="13"/>
  <c r="C10" i="13"/>
  <c r="F17" i="13" l="1"/>
  <c r="F20" i="13" s="1"/>
  <c r="D17" i="13"/>
  <c r="C14" i="13"/>
  <c r="C20" i="13" s="1"/>
  <c r="L3" i="13" s="1"/>
  <c r="A14" i="13"/>
  <c r="C56" i="13"/>
  <c r="E76" i="13"/>
  <c r="F56" i="13"/>
  <c r="K11" i="13" l="1"/>
  <c r="K47" i="13"/>
  <c r="E77" i="13"/>
</calcChain>
</file>

<file path=xl/comments1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sz val="8"/>
            <color indexed="81"/>
            <rFont val="Tahoma"/>
            <family val="2"/>
          </rPr>
          <t>Markus Kottbauer: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sharedStrings.xml><?xml version="1.0" encoding="utf-8"?>
<sst xmlns="http://schemas.openxmlformats.org/spreadsheetml/2006/main" count="76" uniqueCount="63">
  <si>
    <t>Umsatz</t>
  </si>
  <si>
    <t>Bewegungsbilanz</t>
  </si>
  <si>
    <t>MV</t>
  </si>
  <si>
    <t>MH</t>
  </si>
  <si>
    <t>JÜ</t>
  </si>
  <si>
    <t>Abschreibungen</t>
  </si>
  <si>
    <t>Cash Flow I</t>
  </si>
  <si>
    <t>Cash Flow II</t>
  </si>
  <si>
    <t>Netto-Finanzsaldo</t>
  </si>
  <si>
    <t>Cash Flow</t>
  </si>
  <si>
    <t>Veränderung flüssige Mittel</t>
  </si>
  <si>
    <t>Zinsaufwand</t>
  </si>
  <si>
    <t>FlüMi</t>
  </si>
  <si>
    <t>Eigenkapital</t>
  </si>
  <si>
    <t>Mio €</t>
  </si>
  <si>
    <t>Gesamtkapitalrentabilität / ROI</t>
  </si>
  <si>
    <t>EBIT</t>
  </si>
  <si>
    <t>Umsatzrentabilität</t>
  </si>
  <si>
    <t>Gesamtkapital</t>
  </si>
  <si>
    <t>Eigenkapital + lafri Fremdkapital</t>
  </si>
  <si>
    <t>Anlagevermögen</t>
  </si>
  <si>
    <t>FlüMi + Forderungen</t>
  </si>
  <si>
    <t>kufri Fremdkapital</t>
  </si>
  <si>
    <t>Schulden - FlüMi</t>
  </si>
  <si>
    <t>Kapitalflussrechnung</t>
  </si>
  <si>
    <t>Investitionen</t>
  </si>
  <si>
    <t>Jahresüberschuss</t>
  </si>
  <si>
    <t>Daten aus der GuV (TEURO):</t>
  </si>
  <si>
    <t>Summe AV:</t>
  </si>
  <si>
    <t>Läger</t>
  </si>
  <si>
    <t>Summe UV:</t>
  </si>
  <si>
    <t>AKTIVA:</t>
  </si>
  <si>
    <t>Summe EK:</t>
  </si>
  <si>
    <t>Summe LFK</t>
  </si>
  <si>
    <t>Summe KFK</t>
  </si>
  <si>
    <t>PASSIVA:</t>
  </si>
  <si>
    <t>Daten aus der Bilanz (TEURO):</t>
  </si>
  <si>
    <t>erhaltene Anzahlungen</t>
  </si>
  <si>
    <t>lafri finanzielle Verbindlichkeiten</t>
  </si>
  <si>
    <t>lafri RST, latente Steuern, RAP</t>
  </si>
  <si>
    <t>kufri Finanzschulden</t>
  </si>
  <si>
    <t>Kreditoren (Lieferg., Leistg, Sonstige)</t>
  </si>
  <si>
    <t>kufri Steuer u. RAP</t>
  </si>
  <si>
    <t>Forderungen u. RAP</t>
  </si>
  <si>
    <t>Zuf. lafri (RST + RAP + lat. Steuer)</t>
  </si>
  <si>
    <t>Zinsdeckungsquote (&gt;14)</t>
  </si>
  <si>
    <t>Cash Flow-Marge (&gt;8)</t>
  </si>
  <si>
    <t>Eigenkapitalquote (&gt;25)</t>
  </si>
  <si>
    <t>Dynam. Verschuldungsgrad (&lt;3)</t>
  </si>
  <si>
    <t>Liquiditätsgrad II (&gt;110)</t>
  </si>
  <si>
    <t>Anlagendeckungsgrad II (&gt;150)</t>
  </si>
  <si>
    <t>(&gt;15)*</t>
  </si>
  <si>
    <t>Zuf. lafri RST + RAP</t>
  </si>
  <si>
    <t>Bilanzsumme</t>
  </si>
  <si>
    <t>Cash Flow aus der Investitionstätigkeit (AV neu - AV alt + AfA)</t>
  </si>
  <si>
    <t>Cash Flow aus der laufenden Geschäftstätigkeit</t>
  </si>
  <si>
    <t>Cash Flow aus der Finanzierungstätigkeit</t>
  </si>
  <si>
    <t xml:space="preserve">* … Werte in () sind Richt-Sollwerte </t>
  </si>
  <si>
    <t>beispielhafter Finanzbericht</t>
  </si>
  <si>
    <t>20xx</t>
  </si>
  <si>
    <t>Vorjahr</t>
  </si>
  <si>
    <t>Felder mit Farbunterlegung bitte mit eigenen Daten ausfüllen</t>
  </si>
  <si>
    <t>restlichen Felder bzw. Kennzahlen werden errechnet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</si>
</sst>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D_M_-;\-* #,##0.00\ _D_M_-;_-* &quot;-&quot;??\ _D_M_-;_-@_-"/>
    <numFmt numFmtId="165" formatCode="#,##0.0"/>
    <numFmt numFmtId="166" formatCode="0.0%"/>
    <numFmt numFmtId="167" formatCode="&quot;= &quot;#,##0.0"/>
    <numFmt numFmtId="168" formatCode="#,##0.000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5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  <xf numFmtId="3" fontId="0" fillId="0" borderId="0" xfId="0" applyNumberFormat="1" applyFill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3" fontId="0" fillId="0" borderId="0" xfId="0" applyNumberFormat="1" applyFill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/>
    </xf>
    <xf numFmtId="3" fontId="0" fillId="0" borderId="1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centerContinuous"/>
    </xf>
    <xf numFmtId="3" fontId="0" fillId="0" borderId="9" xfId="0" applyNumberFormat="1" applyFill="1" applyBorder="1" applyAlignment="1">
      <alignment horizontal="centerContinuous"/>
    </xf>
    <xf numFmtId="3" fontId="2" fillId="0" borderId="2" xfId="0" applyNumberFormat="1" applyFont="1" applyFill="1" applyBorder="1" applyAlignment="1">
      <alignment horizontal="center"/>
    </xf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4" xfId="0" quotePrefix="1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0" fillId="0" borderId="15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3" fontId="0" fillId="0" borderId="18" xfId="0" applyNumberFormat="1" applyFill="1" applyBorder="1"/>
    <xf numFmtId="3" fontId="7" fillId="0" borderId="0" xfId="0" applyNumberFormat="1" applyFont="1" applyFill="1" applyBorder="1"/>
    <xf numFmtId="3" fontId="0" fillId="0" borderId="19" xfId="0" applyNumberFormat="1" applyFill="1" applyBorder="1"/>
    <xf numFmtId="3" fontId="1" fillId="0" borderId="3" xfId="0" applyNumberFormat="1" applyFont="1" applyFill="1" applyBorder="1"/>
    <xf numFmtId="3" fontId="0" fillId="0" borderId="4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1" fillId="0" borderId="4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Continuous"/>
    </xf>
    <xf numFmtId="3" fontId="0" fillId="0" borderId="1" xfId="0" applyNumberForma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/>
    </xf>
    <xf numFmtId="3" fontId="4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5" fillId="0" borderId="3" xfId="0" applyNumberFormat="1" applyFont="1" applyFill="1" applyBorder="1"/>
    <xf numFmtId="3" fontId="0" fillId="0" borderId="15" xfId="0" applyNumberFormat="1" applyBorder="1"/>
    <xf numFmtId="3" fontId="8" fillId="0" borderId="0" xfId="0" applyNumberFormat="1" applyFont="1" applyFill="1" applyAlignment="1">
      <alignment horizontal="centerContinuous"/>
    </xf>
    <xf numFmtId="3" fontId="6" fillId="0" borderId="0" xfId="0" applyNumberFormat="1" applyFont="1"/>
    <xf numFmtId="3" fontId="6" fillId="0" borderId="4" xfId="0" applyNumberFormat="1" applyFont="1" applyFill="1" applyBorder="1"/>
    <xf numFmtId="3" fontId="6" fillId="0" borderId="20" xfId="0" applyNumberFormat="1" applyFont="1" applyFill="1" applyBorder="1"/>
    <xf numFmtId="3" fontId="0" fillId="0" borderId="21" xfId="0" applyNumberFormat="1" applyFill="1" applyBorder="1"/>
    <xf numFmtId="166" fontId="0" fillId="0" borderId="19" xfId="0" applyNumberFormat="1" applyFill="1" applyBorder="1" applyAlignment="1">
      <alignment horizontal="center"/>
    </xf>
    <xf numFmtId="4" fontId="0" fillId="0" borderId="0" xfId="0" applyNumberFormat="1"/>
    <xf numFmtId="168" fontId="0" fillId="0" borderId="0" xfId="0" applyNumberFormat="1"/>
    <xf numFmtId="165" fontId="0" fillId="0" borderId="19" xfId="0" applyNumberFormat="1" applyFill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 applyAlignment="1">
      <alignment horizontal="center"/>
    </xf>
    <xf numFmtId="3" fontId="0" fillId="0" borderId="0" xfId="0" quotePrefix="1" applyNumberFormat="1" applyBorder="1" applyAlignment="1">
      <alignment horizontal="center"/>
    </xf>
    <xf numFmtId="166" fontId="2" fillId="0" borderId="0" xfId="2" applyNumberFormat="1" applyBorder="1"/>
    <xf numFmtId="3" fontId="0" fillId="0" borderId="0" xfId="0" applyNumberFormat="1" applyBorder="1" applyAlignment="1">
      <alignment horizontal="right"/>
    </xf>
    <xf numFmtId="3" fontId="0" fillId="0" borderId="0" xfId="0" quotePrefix="1" applyNumberFormat="1" applyBorder="1"/>
    <xf numFmtId="3" fontId="0" fillId="0" borderId="0" xfId="0" quotePrefix="1" applyNumberFormat="1" applyBorder="1" applyAlignment="1">
      <alignment horizontal="right"/>
    </xf>
    <xf numFmtId="167" fontId="2" fillId="0" borderId="0" xfId="1" applyNumberFormat="1" applyBorder="1" applyAlignment="1">
      <alignment horizontal="center"/>
    </xf>
    <xf numFmtId="3" fontId="9" fillId="0" borderId="0" xfId="0" applyNumberFormat="1" applyFont="1"/>
    <xf numFmtId="3" fontId="6" fillId="0" borderId="22" xfId="0" applyNumberFormat="1" applyFont="1" applyFill="1" applyBorder="1"/>
    <xf numFmtId="3" fontId="6" fillId="0" borderId="18" xfId="0" applyNumberFormat="1" applyFont="1" applyFill="1" applyBorder="1"/>
    <xf numFmtId="3" fontId="6" fillId="0" borderId="19" xfId="0" applyNumberFormat="1" applyFont="1" applyFill="1" applyBorder="1"/>
    <xf numFmtId="3" fontId="14" fillId="0" borderId="0" xfId="0" applyNumberFormat="1" applyFont="1" applyAlignment="1">
      <alignment horizontal="center"/>
    </xf>
    <xf numFmtId="165" fontId="0" fillId="0" borderId="22" xfId="0" applyNumberFormat="1" applyFill="1" applyBorder="1" applyAlignment="1">
      <alignment horizontal="center"/>
    </xf>
    <xf numFmtId="1" fontId="0" fillId="0" borderId="23" xfId="0" quotePrefix="1" applyNumberFormat="1" applyFill="1" applyBorder="1" applyAlignment="1">
      <alignment horizontal="right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4" fillId="0" borderId="24" xfId="0" applyNumberFormat="1" applyFont="1" applyFill="1" applyBorder="1"/>
    <xf numFmtId="1" fontId="4" fillId="0" borderId="23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3" fontId="9" fillId="0" borderId="4" xfId="0" applyNumberFormat="1" applyFont="1" applyFill="1" applyBorder="1"/>
    <xf numFmtId="3" fontId="9" fillId="0" borderId="0" xfId="0" applyNumberFormat="1" applyFont="1" applyFill="1" applyBorder="1"/>
    <xf numFmtId="3" fontId="9" fillId="0" borderId="25" xfId="0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3" fontId="4" fillId="0" borderId="24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3" fontId="13" fillId="0" borderId="3" xfId="0" applyNumberFormat="1" applyFont="1" applyFill="1" applyBorder="1"/>
    <xf numFmtId="3" fontId="0" fillId="0" borderId="27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13" fillId="0" borderId="4" xfId="0" applyNumberFormat="1" applyFont="1" applyFill="1" applyBorder="1"/>
    <xf numFmtId="3" fontId="13" fillId="0" borderId="22" xfId="0" applyNumberFormat="1" applyFont="1" applyFill="1" applyBorder="1"/>
    <xf numFmtId="3" fontId="0" fillId="0" borderId="19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22" xfId="0" applyNumberFormat="1" applyFill="1" applyBorder="1"/>
    <xf numFmtId="3" fontId="0" fillId="0" borderId="27" xfId="0" applyNumberFormat="1" applyFill="1" applyBorder="1"/>
    <xf numFmtId="3" fontId="0" fillId="0" borderId="26" xfId="0" applyNumberFormat="1" applyFill="1" applyBorder="1"/>
    <xf numFmtId="166" fontId="2" fillId="0" borderId="22" xfId="2" applyNumberFormat="1" applyFill="1" applyBorder="1" applyAlignment="1">
      <alignment horizontal="center"/>
    </xf>
    <xf numFmtId="166" fontId="2" fillId="0" borderId="19" xfId="2" applyNumberFormat="1" applyFill="1" applyBorder="1" applyAlignment="1">
      <alignment horizontal="center"/>
    </xf>
    <xf numFmtId="166" fontId="2" fillId="0" borderId="18" xfId="2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left"/>
    </xf>
    <xf numFmtId="3" fontId="16" fillId="0" borderId="0" xfId="0" applyNumberFormat="1" applyFont="1" applyFill="1"/>
    <xf numFmtId="3" fontId="0" fillId="2" borderId="25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3" xfId="0" applyNumberFormat="1" applyFill="1" applyBorder="1"/>
    <xf numFmtId="3" fontId="0" fillId="2" borderId="22" xfId="0" applyNumberFormat="1" applyFill="1" applyBorder="1"/>
    <xf numFmtId="3" fontId="0" fillId="3" borderId="1" xfId="0" applyNumberFormat="1" applyFill="1" applyBorder="1"/>
    <xf numFmtId="3" fontId="0" fillId="3" borderId="15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3" fontId="6" fillId="0" borderId="3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5" xfId="0" applyBorder="1"/>
    <xf numFmtId="3" fontId="1" fillId="0" borderId="3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0" fillId="0" borderId="28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abSelected="1" zoomScale="110" zoomScaleNormal="110" workbookViewId="0">
      <selection activeCell="M73" sqref="M73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20" t="s">
        <v>15</v>
      </c>
      <c r="J5" s="121"/>
      <c r="K5" s="122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32" t="s">
        <v>16</v>
      </c>
      <c r="J7" s="133"/>
      <c r="K7" s="134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101683</v>
      </c>
      <c r="D8" s="12" t="s">
        <v>26</v>
      </c>
      <c r="E8" s="11"/>
      <c r="F8" s="33">
        <f>F26</f>
        <v>30585</v>
      </c>
      <c r="G8" s="8"/>
      <c r="H8" s="8"/>
      <c r="I8" s="129" t="s">
        <v>53</v>
      </c>
      <c r="J8" s="130"/>
      <c r="K8" s="131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306007</v>
      </c>
      <c r="D9" s="13" t="s">
        <v>5</v>
      </c>
      <c r="E9" s="17"/>
      <c r="F9" s="23">
        <f>F27</f>
        <v>4861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51580</v>
      </c>
      <c r="D10" s="34" t="s">
        <v>52</v>
      </c>
      <c r="E10" s="9"/>
      <c r="F10" s="35">
        <f>F28</f>
        <v>24772</v>
      </c>
      <c r="G10" s="8"/>
      <c r="H10" s="8"/>
      <c r="I10" s="107" t="str">
        <f>I19</f>
        <v>Vorjahr</v>
      </c>
      <c r="J10" s="17"/>
      <c r="K10" s="108" t="str">
        <f>K19</f>
        <v>20xx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60218</v>
      </c>
      <c r="G11" s="8"/>
      <c r="H11" s="8"/>
      <c r="I11" s="104">
        <f>J71/D76</f>
        <v>0.13698096098923154</v>
      </c>
      <c r="J11" s="36"/>
      <c r="K11" s="60">
        <f>K71/((E76))</f>
        <v>7.4553584852168606E-2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>Abn. Rückstellungen</v>
      </c>
      <c r="B12" s="17"/>
      <c r="C12" s="23">
        <f>IF(F35&lt;0,-F35,"")</f>
        <v>11480</v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/>
      </c>
      <c r="B13" s="17"/>
      <c r="C13" s="23" t="str">
        <f>IF(F36&lt;0,-F36,"")</f>
        <v/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/>
      </c>
      <c r="B14" s="17"/>
      <c r="C14" s="23" t="str">
        <f>IF(F47&gt;0,F47,"")</f>
        <v/>
      </c>
      <c r="D14" s="13" t="str">
        <f>IF(F34&gt;0,"Zunahme Anzahlungen","")</f>
        <v>Zunahme Anzahlungen</v>
      </c>
      <c r="E14" s="17"/>
      <c r="F14" s="23">
        <f>IF(F34&gt;0,F34,"")</f>
        <v>8976</v>
      </c>
      <c r="G14" s="8"/>
      <c r="H14" s="8"/>
      <c r="I14" s="120" t="s">
        <v>46</v>
      </c>
      <c r="J14" s="121"/>
      <c r="K14" s="122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IF(F44&lt;0,-F44,"")</f>
        <v/>
      </c>
      <c r="D15" s="13" t="str">
        <f>IF(F35&gt;0,"Zunahme Rückstellungen","")</f>
        <v/>
      </c>
      <c r="E15" s="17"/>
      <c r="F15" s="23" t="str">
        <f>IF(F35&gt;0,F35,"")</f>
        <v/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/>
      </c>
      <c r="B16" s="17"/>
      <c r="C16" s="23" t="str">
        <f>IF(F45&lt;0,-F45,"")</f>
        <v/>
      </c>
      <c r="D16" s="13" t="str">
        <f>IF(F36&gt;0,"Zunahme Kreditoren","")</f>
        <v>Zunahme Kreditoren</v>
      </c>
      <c r="E16" s="17"/>
      <c r="F16" s="23">
        <f>IF(F36&gt;0,F36,"")</f>
        <v>79484</v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>Abbau FlüMi</v>
      </c>
      <c r="E17" s="17"/>
      <c r="F17" s="23">
        <f>IF(F47&lt;0,-F47,"")</f>
        <v>104247</v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>Zunahme lafri Schulden</v>
      </c>
      <c r="E18" s="17"/>
      <c r="F18" s="23">
        <f>IF(F43&gt;0,F43,"")</f>
        <v>1506</v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>Zunahme kufri Schulden</v>
      </c>
      <c r="E19" s="17"/>
      <c r="F19" s="59">
        <f>IF(F44&gt;0,F44,"")</f>
        <v>216319</v>
      </c>
      <c r="G19" s="8"/>
      <c r="H19" s="8"/>
      <c r="I19" s="107" t="str">
        <f>I37</f>
        <v>Vorjahr</v>
      </c>
      <c r="J19" s="17"/>
      <c r="K19" s="108" t="str">
        <f>K37</f>
        <v>20xx</v>
      </c>
    </row>
    <row r="20" spans="1:14" ht="14.25" thickTop="1" thickBot="1" x14ac:dyDescent="0.25">
      <c r="A20" s="73"/>
      <c r="B20" s="74"/>
      <c r="C20" s="74">
        <f>SUM(C8:C19)</f>
        <v>470750</v>
      </c>
      <c r="D20" s="73"/>
      <c r="E20" s="74"/>
      <c r="F20" s="75">
        <f>SUM(F11:F19)</f>
        <v>470750</v>
      </c>
      <c r="G20" s="8"/>
      <c r="H20" s="8"/>
      <c r="I20" s="104">
        <f>J77/J62</f>
        <v>9.810097931221802E-2</v>
      </c>
      <c r="J20" s="36"/>
      <c r="K20" s="105">
        <f>F30/K62</f>
        <v>8.0060306478160176E-2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20" t="s">
        <v>45</v>
      </c>
      <c r="J23" s="121"/>
      <c r="K23" s="122"/>
    </row>
    <row r="24" spans="1:14" ht="13.5" thickBot="1" x14ac:dyDescent="0.25">
      <c r="A24" s="15"/>
      <c r="B24" s="16"/>
      <c r="C24" s="16"/>
      <c r="D24" s="16"/>
      <c r="E24" s="16"/>
      <c r="F24" s="78" t="str">
        <f>E60</f>
        <v>20xx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30585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4861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24772</v>
      </c>
      <c r="G28" s="8"/>
      <c r="H28" s="8"/>
      <c r="I28" s="107" t="str">
        <f>I37</f>
        <v>Vorjahr</v>
      </c>
      <c r="J28" s="17"/>
      <c r="K28" s="108" t="str">
        <f>K46</f>
        <v>20xx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-29.065563725490197</v>
      </c>
      <c r="J29" s="36"/>
      <c r="K29" s="63">
        <f>K71/K68</f>
        <v>8.5315418646567256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60218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-306007</v>
      </c>
      <c r="G32" s="8"/>
      <c r="H32" s="8"/>
      <c r="I32" s="120" t="s">
        <v>17</v>
      </c>
      <c r="J32" s="121"/>
      <c r="K32" s="122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-51580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+ zunehmende Anzahlungen</v>
      </c>
      <c r="B34" s="17"/>
      <c r="C34" s="17"/>
      <c r="D34" s="17"/>
      <c r="E34" s="17"/>
      <c r="F34" s="22">
        <f>$E72-$D72</f>
        <v>8976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- abnehmende Rückstellungen</v>
      </c>
      <c r="B35" s="17"/>
      <c r="C35" s="17"/>
      <c r="D35" s="17"/>
      <c r="E35" s="17"/>
      <c r="F35" s="22">
        <f>$E71-$D71</f>
        <v>-11480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+ zunehmende Kreditoren</v>
      </c>
      <c r="B36" s="17"/>
      <c r="C36" s="17"/>
      <c r="D36" s="17"/>
      <c r="E36" s="17"/>
      <c r="F36" s="22">
        <f>$E73-$D73</f>
        <v>79484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-280607</v>
      </c>
      <c r="G37" s="8"/>
      <c r="H37" s="8"/>
      <c r="I37" s="107" t="str">
        <f>D60</f>
        <v>Vorjahr</v>
      </c>
      <c r="J37" s="17"/>
      <c r="K37" s="108" t="str">
        <f>E60</f>
        <v>20xx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-220389</v>
      </c>
      <c r="G38" s="8"/>
      <c r="H38" s="8"/>
      <c r="I38" s="104">
        <f>J71/J62</f>
        <v>8.9471639178524548E-2</v>
      </c>
      <c r="J38" s="36"/>
      <c r="K38" s="105">
        <f>K71/K62</f>
        <v>6.9224817126188914E-2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-101683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-322072</v>
      </c>
      <c r="G41" s="8"/>
      <c r="H41" s="8"/>
      <c r="I41" s="125" t="s">
        <v>47</v>
      </c>
      <c r="J41" s="126"/>
      <c r="K41" s="127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1506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+ zunehmende Schulden (kufri)</v>
      </c>
      <c r="B44" s="26"/>
      <c r="C44" s="17"/>
      <c r="D44" s="17"/>
      <c r="E44" s="17"/>
      <c r="F44" s="22">
        <f>$E74-$D74</f>
        <v>216319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217825</v>
      </c>
      <c r="G46" s="8"/>
      <c r="H46" s="8"/>
      <c r="I46" s="107" t="str">
        <f>D60</f>
        <v>Vorjahr</v>
      </c>
      <c r="J46" s="17"/>
      <c r="K46" s="108" t="str">
        <f>E60</f>
        <v>20xx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-104247</v>
      </c>
      <c r="G47" s="8"/>
      <c r="H47" s="8"/>
      <c r="I47" s="104">
        <f>D67/D76</f>
        <v>0.43700492940867308</v>
      </c>
      <c r="J47" s="36"/>
      <c r="K47" s="105">
        <f>E67/E76</f>
        <v>0.26326144012646102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20" t="s">
        <v>48</v>
      </c>
      <c r="B50" s="121"/>
      <c r="C50" s="122"/>
      <c r="D50" s="120" t="s">
        <v>49</v>
      </c>
      <c r="E50" s="123"/>
      <c r="F50" s="123"/>
      <c r="G50" s="123"/>
      <c r="H50" s="124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 t="str">
        <f>E60</f>
        <v>20xx</v>
      </c>
      <c r="D55" s="107" t="str">
        <f>D60</f>
        <v>Vorjahr</v>
      </c>
      <c r="E55" s="17"/>
      <c r="F55" s="109" t="str">
        <f>E60</f>
        <v>20xx</v>
      </c>
      <c r="G55" s="17"/>
      <c r="H55" s="23"/>
      <c r="I55" s="107" t="str">
        <f>D60</f>
        <v>Vorjahr</v>
      </c>
      <c r="J55" s="17"/>
      <c r="K55" s="108" t="str">
        <f>E60</f>
        <v>20xx</v>
      </c>
    </row>
    <row r="56" spans="1:13" ht="13.5" thickBot="1" x14ac:dyDescent="0.25">
      <c r="A56" s="77">
        <f>(D70+D75-D62)/J77</f>
        <v>1.3078061911170928</v>
      </c>
      <c r="B56" s="36"/>
      <c r="C56" s="63">
        <f>(E70+E75-E62)/F30</f>
        <v>8.1353914112059513</v>
      </c>
      <c r="D56" s="104">
        <f>(D62+D63)/D75</f>
        <v>1.4323014933964375</v>
      </c>
      <c r="E56" s="36"/>
      <c r="F56" s="106">
        <f>(E62+E63)/E75</f>
        <v>0.98236315433799448</v>
      </c>
      <c r="G56" s="36"/>
      <c r="H56" s="38"/>
      <c r="I56" s="104">
        <f>(D67+D70)/D61</f>
        <v>7.0111798497569602</v>
      </c>
      <c r="J56" s="36"/>
      <c r="K56" s="105">
        <f>(E67+E70)/E61</f>
        <v>1.8205806516425007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28" t="s">
        <v>27</v>
      </c>
      <c r="J59" s="128"/>
      <c r="K59" s="128"/>
    </row>
    <row r="60" spans="1:13" ht="16.5" thickBot="1" x14ac:dyDescent="0.3">
      <c r="A60" s="79"/>
      <c r="B60" s="80"/>
      <c r="C60" s="81"/>
      <c r="D60" s="82" t="s">
        <v>60</v>
      </c>
      <c r="E60" s="83" t="s">
        <v>59</v>
      </c>
      <c r="I60" s="15"/>
      <c r="J60" s="92" t="str">
        <f>D60</f>
        <v>Vorjahr</v>
      </c>
      <c r="K60" s="93" t="str">
        <f>E60</f>
        <v>20xx</v>
      </c>
      <c r="M60" s="61"/>
    </row>
    <row r="61" spans="1:13" x14ac:dyDescent="0.2">
      <c r="A61" s="84" t="s">
        <v>28</v>
      </c>
      <c r="B61" s="85"/>
      <c r="C61" s="85"/>
      <c r="D61" s="86">
        <v>22630</v>
      </c>
      <c r="E61" s="87">
        <v>119452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112">
        <v>126940</v>
      </c>
      <c r="E62" s="113">
        <v>24639</v>
      </c>
      <c r="I62" s="97"/>
      <c r="J62" s="112">
        <v>530168</v>
      </c>
      <c r="K62" s="113">
        <v>752158</v>
      </c>
    </row>
    <row r="63" spans="1:13" ht="13.5" thickBot="1" x14ac:dyDescent="0.25">
      <c r="A63" s="13" t="s">
        <v>43</v>
      </c>
      <c r="B63" s="17"/>
      <c r="C63" s="17"/>
      <c r="D63" s="112">
        <v>141797</v>
      </c>
      <c r="E63" s="112">
        <v>447804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112">
        <v>54922</v>
      </c>
      <c r="E64" s="113">
        <v>106502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323659</v>
      </c>
      <c r="E65" s="87">
        <f>SUM(E62:E64)</f>
        <v>578945</v>
      </c>
      <c r="I65" s="97"/>
      <c r="J65" s="112">
        <v>2872</v>
      </c>
      <c r="K65" s="113">
        <v>4861</v>
      </c>
    </row>
    <row r="66" spans="1:11" ht="16.5" thickBot="1" x14ac:dyDescent="0.3">
      <c r="A66" s="79" t="s">
        <v>31</v>
      </c>
      <c r="B66" s="80"/>
      <c r="C66" s="80"/>
      <c r="D66" s="89">
        <f>D61+D65</f>
        <v>346289</v>
      </c>
      <c r="E66" s="90">
        <f>E61+E65</f>
        <v>698397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v>151330</v>
      </c>
      <c r="E67" s="87">
        <v>183861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112">
        <v>7047</v>
      </c>
      <c r="E68" s="113">
        <v>31819</v>
      </c>
      <c r="I68" s="97"/>
      <c r="J68" s="112">
        <v>-1632</v>
      </c>
      <c r="K68" s="113">
        <v>6103</v>
      </c>
    </row>
    <row r="69" spans="1:11" ht="13.5" thickBot="1" x14ac:dyDescent="0.25">
      <c r="A69" s="13" t="s">
        <v>38</v>
      </c>
      <c r="B69" s="17"/>
      <c r="C69" s="17"/>
      <c r="D69" s="112">
        <v>286</v>
      </c>
      <c r="E69" s="113">
        <v>1792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7333</v>
      </c>
      <c r="E70" s="87">
        <f>SUM(E68:E69)</f>
        <v>33611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112">
        <v>18716</v>
      </c>
      <c r="E71" s="113">
        <v>7236</v>
      </c>
      <c r="I71" s="97"/>
      <c r="J71" s="112">
        <v>47435</v>
      </c>
      <c r="K71" s="113">
        <v>52068</v>
      </c>
    </row>
    <row r="72" spans="1:11" ht="13.5" thickBot="1" x14ac:dyDescent="0.25">
      <c r="A72" s="13" t="s">
        <v>37</v>
      </c>
      <c r="B72" s="17"/>
      <c r="C72" s="17"/>
      <c r="D72" s="112">
        <v>6176</v>
      </c>
      <c r="E72" s="113">
        <v>15152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112">
        <f>132207+24937</f>
        <v>157144</v>
      </c>
      <c r="E73" s="112">
        <f>166963+69665</f>
        <v>236628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112">
        <v>5590</v>
      </c>
      <c r="E74" s="113">
        <v>221909</v>
      </c>
      <c r="I74" s="97"/>
      <c r="J74" s="112">
        <v>28213</v>
      </c>
      <c r="K74" s="113">
        <v>30585</v>
      </c>
    </row>
    <row r="75" spans="1:11" ht="13.5" thickBot="1" x14ac:dyDescent="0.25">
      <c r="A75" s="84" t="s">
        <v>34</v>
      </c>
      <c r="B75" s="85"/>
      <c r="C75" s="85"/>
      <c r="D75" s="86">
        <f>SUM(D71:D74)</f>
        <v>187626</v>
      </c>
      <c r="E75" s="87">
        <f>SUM(E71:E74)</f>
        <v>480925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346289</v>
      </c>
      <c r="E76" s="90">
        <f>E75+E70+E67</f>
        <v>698397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v>52010</v>
      </c>
      <c r="K77" s="113">
        <f>F30</f>
        <v>60218</v>
      </c>
    </row>
    <row r="78" spans="1:11" ht="13.5" thickBot="1" x14ac:dyDescent="0.25">
      <c r="I78" s="101"/>
      <c r="J78" s="103"/>
      <c r="K78" s="38"/>
    </row>
    <row r="79" spans="1:11" ht="13.5" thickBot="1" x14ac:dyDescent="0.25"/>
    <row r="80" spans="1:11" x14ac:dyDescent="0.2">
      <c r="D80" s="114"/>
      <c r="E80" s="116" t="s">
        <v>61</v>
      </c>
      <c r="F80" s="116"/>
      <c r="G80" s="116"/>
      <c r="H80" s="116"/>
      <c r="I80" s="116"/>
      <c r="J80" s="116"/>
      <c r="K80" s="117"/>
    </row>
    <row r="81" spans="1:11" ht="13.5" thickBot="1" x14ac:dyDescent="0.25">
      <c r="D81" s="115"/>
      <c r="E81" s="118" t="s">
        <v>62</v>
      </c>
      <c r="F81" s="118"/>
      <c r="G81" s="118"/>
      <c r="H81" s="118"/>
      <c r="I81" s="118"/>
      <c r="J81" s="118"/>
      <c r="K81" s="119"/>
    </row>
    <row r="82" spans="1:11" x14ac:dyDescent="0.2">
      <c r="A82" s="17"/>
      <c r="B82" s="17"/>
      <c r="C82" s="17"/>
      <c r="D82" s="30"/>
      <c r="E82" s="30"/>
      <c r="F82" s="4"/>
    </row>
    <row r="83" spans="1:11" x14ac:dyDescent="0.2">
      <c r="A83" s="17"/>
      <c r="B83" s="17"/>
      <c r="C83" s="17"/>
      <c r="D83" s="30"/>
      <c r="E83" s="30"/>
      <c r="F83" s="4"/>
    </row>
    <row r="84" spans="1:11" x14ac:dyDescent="0.2">
      <c r="A84" s="4"/>
      <c r="B84" s="4"/>
      <c r="C84" s="4"/>
      <c r="D84" s="4"/>
      <c r="E84" s="4"/>
      <c r="F84" s="4"/>
    </row>
    <row r="90" spans="1:11" x14ac:dyDescent="0.2">
      <c r="A90" s="64"/>
      <c r="B90" s="4"/>
      <c r="C90" s="4"/>
    </row>
    <row r="91" spans="1:11" x14ac:dyDescent="0.2">
      <c r="A91" s="4"/>
      <c r="B91" s="4"/>
      <c r="C91" s="4"/>
    </row>
    <row r="92" spans="1:11" x14ac:dyDescent="0.2">
      <c r="A92" s="4"/>
      <c r="B92" s="68"/>
      <c r="C92" s="68"/>
    </row>
    <row r="93" spans="1:11" x14ac:dyDescent="0.2">
      <c r="A93" s="4"/>
      <c r="B93" s="4"/>
      <c r="C93" s="4"/>
    </row>
    <row r="94" spans="1:11" x14ac:dyDescent="0.2">
      <c r="A94" s="69"/>
      <c r="B94" s="4"/>
      <c r="C94" s="4"/>
    </row>
    <row r="95" spans="1:11" x14ac:dyDescent="0.2">
      <c r="A95" s="4"/>
      <c r="B95" s="4"/>
      <c r="C95" s="4"/>
    </row>
    <row r="96" spans="1:11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23:K23"/>
    <mergeCell ref="I14:K14"/>
    <mergeCell ref="I5:K5"/>
    <mergeCell ref="I8:K8"/>
    <mergeCell ref="I7:K7"/>
    <mergeCell ref="A50:C50"/>
    <mergeCell ref="D50:H50"/>
    <mergeCell ref="I41:K41"/>
    <mergeCell ref="I32:K32"/>
    <mergeCell ref="I59:K59"/>
  </mergeCells>
  <phoneticPr fontId="15" type="noConversion"/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Finanzbericht 20xx</vt:lpstr>
      <vt:lpstr>'Finanzbericht 20xx'!Druckbereich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Eiselmayer</dc:creator>
  <cp:lastModifiedBy>Iciar Caso</cp:lastModifiedBy>
  <cp:lastPrinted>2008-04-17T13:25:06Z</cp:lastPrinted>
  <dcterms:created xsi:type="dcterms:W3CDTF">2002-03-19T16:01:00Z</dcterms:created>
  <dcterms:modified xsi:type="dcterms:W3CDTF">2020-04-03T14:05:51Z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-1803277617</vt:i4>
  </property>
  <property fmtid="{D5CDD505-2E9C-101B-9397-08002B2CF9AE}" pid="3" name="_EmailSubject">
    <vt:lpwstr>Finanzbericht und Termine 2006</vt:lpwstr>
  </property>
  <property fmtid="{D5CDD505-2E9C-101B-9397-08002B2CF9AE}" pid="4" name="_AuthorEmail">
    <vt:lpwstr>m.kottbauer@controllerakademie.de</vt:lpwstr>
  </property>
  <property fmtid="{D5CDD505-2E9C-101B-9397-08002B2CF9AE}" pid="5" name="_AuthorEmailDisplayName">
    <vt:lpwstr>Markus Kottbauer</vt:lpwstr>
  </property>
  <property fmtid="{D5CDD505-2E9C-101B-9397-08002B2CF9AE}" pid="6" name="_PreviousAdHocReviewCycleID">
    <vt:i4>-1150461200</vt:i4>
  </property>
  <property fmtid="{D5CDD505-2E9C-101B-9397-08002B2CF9AE}" pid="7" name="_ReviewingToolsShownOnce">
    <vt:lpwstr/>
  </property>
</Properties>
</file>