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o\Documents\wp-content_uploads_2016_08\"/>
    </mc:Choice>
  </mc:AlternateContent>
  <bookViews>
    <workbookView xWindow="0" yWindow="0" windowWidth="14085" windowHeight="13005"/>
  </bookViews>
  <sheets>
    <sheet name="quantitatives Rating" sheetId="1" r:id="rId1"/>
    <sheet name="qual. Rating - Gesamtergebnis" sheetId="2" r:id="rId2"/>
  </sheets>
  <calcPr calcId="162913"/>
</workbook>
</file>

<file path=xl/calcChain.xml><?xml version="1.0" encoding="utf-8"?>
<calcChain xmlns="http://schemas.openxmlformats.org/spreadsheetml/2006/main">
  <c r="B16" i="2" l="1"/>
  <c r="A15" i="2"/>
  <c r="A13" i="2"/>
  <c r="A10" i="2"/>
  <c r="A14" i="2"/>
  <c r="A12" i="2"/>
  <c r="A11" i="2"/>
  <c r="A6" i="2"/>
  <c r="B7" i="2"/>
  <c r="C59" i="1"/>
  <c r="I59" i="1" s="1"/>
  <c r="C60" i="1"/>
  <c r="I60" i="1"/>
  <c r="C61" i="1"/>
  <c r="I61" i="1" s="1"/>
  <c r="C55" i="1"/>
  <c r="I55" i="1" s="1"/>
  <c r="C54" i="1"/>
  <c r="C53" i="1"/>
  <c r="I53" i="1" s="1"/>
  <c r="C52" i="1"/>
  <c r="I52" i="1" s="1"/>
  <c r="C51" i="1"/>
  <c r="I51" i="1" s="1"/>
  <c r="C50" i="1"/>
  <c r="I50" i="1" s="1"/>
  <c r="C49" i="1"/>
  <c r="I49" i="1"/>
  <c r="I54" i="1"/>
  <c r="I42" i="1"/>
  <c r="I43" i="1"/>
  <c r="I44" i="1"/>
  <c r="I45" i="1"/>
  <c r="C38" i="1"/>
  <c r="I38" i="1" s="1"/>
  <c r="C37" i="1"/>
  <c r="C36" i="1"/>
  <c r="I36" i="1" s="1"/>
  <c r="C35" i="1"/>
  <c r="I35" i="1" s="1"/>
  <c r="C34" i="1"/>
  <c r="I34" i="1" s="1"/>
  <c r="I37" i="1"/>
  <c r="C30" i="1"/>
  <c r="I30" i="1" s="1"/>
  <c r="C29" i="1"/>
  <c r="I29" i="1" s="1"/>
  <c r="C28" i="1"/>
  <c r="C27" i="1"/>
  <c r="C26" i="1"/>
  <c r="I26" i="1" s="1"/>
  <c r="C25" i="1"/>
  <c r="I25" i="1" s="1"/>
  <c r="C24" i="1"/>
  <c r="I24" i="1" s="1"/>
  <c r="C23" i="1"/>
  <c r="C19" i="1"/>
  <c r="I19" i="1" s="1"/>
  <c r="C18" i="1"/>
  <c r="C17" i="1"/>
  <c r="I17" i="1" s="1"/>
  <c r="I28" i="1"/>
  <c r="I27" i="1"/>
  <c r="I23" i="1"/>
  <c r="I18" i="1"/>
  <c r="I10" i="1"/>
  <c r="I11" i="1"/>
  <c r="I14" i="1" s="1"/>
  <c r="C6" i="2" s="1"/>
  <c r="D6" i="2" s="1"/>
  <c r="I12" i="1"/>
  <c r="I13" i="1"/>
  <c r="G7" i="1"/>
  <c r="A5" i="2" s="1"/>
  <c r="I3" i="1"/>
  <c r="I4" i="1"/>
  <c r="I5" i="1"/>
  <c r="I6" i="1"/>
  <c r="I7" i="1" l="1"/>
  <c r="C5" i="2" s="1"/>
  <c r="D5" i="2" s="1"/>
  <c r="D7" i="2" s="1"/>
  <c r="I20" i="1"/>
  <c r="C10" i="2" s="1"/>
  <c r="D10" i="2" s="1"/>
  <c r="I62" i="1"/>
  <c r="C15" i="2" s="1"/>
  <c r="D15" i="2" s="1"/>
  <c r="I31" i="1"/>
  <c r="C11" i="2" s="1"/>
  <c r="D11" i="2" s="1"/>
  <c r="I46" i="1"/>
  <c r="C13" i="2" s="1"/>
  <c r="D13" i="2" s="1"/>
  <c r="I39" i="1"/>
  <c r="C12" i="2" s="1"/>
  <c r="D12" i="2" s="1"/>
  <c r="I56" i="1"/>
  <c r="C14" i="2" s="1"/>
  <c r="D14" i="2" s="1"/>
  <c r="C7" i="2"/>
  <c r="D16" i="2" l="1"/>
  <c r="C16" i="2" s="1"/>
  <c r="D18" i="2" l="1"/>
</calcChain>
</file>

<file path=xl/sharedStrings.xml><?xml version="1.0" encoding="utf-8"?>
<sst xmlns="http://schemas.openxmlformats.org/spreadsheetml/2006/main" count="106" uniqueCount="74">
  <si>
    <t>Ertragslage</t>
  </si>
  <si>
    <t>1.</t>
  </si>
  <si>
    <t>2.</t>
  </si>
  <si>
    <t>3.</t>
  </si>
  <si>
    <t>4.</t>
  </si>
  <si>
    <t>Gesamtkapitalrentabilität</t>
  </si>
  <si>
    <t>Cash Flow Marge</t>
  </si>
  <si>
    <t>Zinsdeckungsquote</t>
  </si>
  <si>
    <t>Umsatzrentabilität</t>
  </si>
  <si>
    <t>Gewich-</t>
  </si>
  <si>
    <t>tung</t>
  </si>
  <si>
    <t>Note</t>
  </si>
  <si>
    <t>Note 1</t>
  </si>
  <si>
    <t>Note 2</t>
  </si>
  <si>
    <t>Note 3</t>
  </si>
  <si>
    <t>Note 4</t>
  </si>
  <si>
    <t>gew. Note</t>
  </si>
  <si>
    <t>Finanz- und Vermögenslage</t>
  </si>
  <si>
    <t>Finanz- / Verm.lage</t>
  </si>
  <si>
    <t>Eigenkapitalquote</t>
  </si>
  <si>
    <t>Anlagendeckung</t>
  </si>
  <si>
    <t>Dynamischer Verschuldungsgrad</t>
  </si>
  <si>
    <t>Liquidität</t>
  </si>
  <si>
    <t>Brancheneinschätzung</t>
  </si>
  <si>
    <t>Branche</t>
  </si>
  <si>
    <t>Branchenwachstum</t>
  </si>
  <si>
    <t>Branchenrentabilität</t>
  </si>
  <si>
    <t>Zukunftsaussichten</t>
  </si>
  <si>
    <t>Markt- und Wettbewerbsbedingungen</t>
  </si>
  <si>
    <t>5.</t>
  </si>
  <si>
    <t>6.</t>
  </si>
  <si>
    <t>7.</t>
  </si>
  <si>
    <t>8.</t>
  </si>
  <si>
    <t>Marktanteil</t>
  </si>
  <si>
    <t>Konkurrenz</t>
  </si>
  <si>
    <t>Marktvolumen</t>
  </si>
  <si>
    <t>Potenzial des Marktes</t>
  </si>
  <si>
    <t>Kundenabhängigkeit</t>
  </si>
  <si>
    <t>Produktpalette</t>
  </si>
  <si>
    <t>Vertrieb/Marketing</t>
  </si>
  <si>
    <t>Markt-/Wettbew.</t>
  </si>
  <si>
    <t>Qualität des Managements</t>
  </si>
  <si>
    <t>Kompetenz und Qualifikation</t>
  </si>
  <si>
    <t>Informationsverhalten</t>
  </si>
  <si>
    <t>Nachfolgeregelung</t>
  </si>
  <si>
    <t>Anpassungsfähigkeit</t>
  </si>
  <si>
    <t>Reaktion auf Marktveränderungen</t>
  </si>
  <si>
    <t>Management</t>
  </si>
  <si>
    <t>Prognose und Geschäftsentwicklung</t>
  </si>
  <si>
    <t>Qualität und Umfang Planungssysteme</t>
  </si>
  <si>
    <t>Nutzung von Controllingdaten</t>
  </si>
  <si>
    <t>Prognosequalität</t>
  </si>
  <si>
    <t>Unternehmensorganisation</t>
  </si>
  <si>
    <t>Prognose</t>
  </si>
  <si>
    <t>Kontoführung und Kundenverbindung</t>
  </si>
  <si>
    <t>Kontoführung</t>
  </si>
  <si>
    <t>Dauer von Überziehungen</t>
  </si>
  <si>
    <t>Höhe von Überziehungen</t>
  </si>
  <si>
    <t>Häufigkeit von Überziehungen</t>
  </si>
  <si>
    <t>Kontoumsätze</t>
  </si>
  <si>
    <t>Höhe Limitinanspruchnahme</t>
  </si>
  <si>
    <t>Dauer Kundenverbindung</t>
  </si>
  <si>
    <t>Qualität der Kundenverbindung</t>
  </si>
  <si>
    <t>Rechtsform</t>
  </si>
  <si>
    <t>Gesellschaftshaftung</t>
  </si>
  <si>
    <t>Haftungsbeschränkungen</t>
  </si>
  <si>
    <t>Konzernhaftung/Vermögenshintergrd.</t>
  </si>
  <si>
    <t>Lieferantenabhängigkeit</t>
  </si>
  <si>
    <t>Gewichtung</t>
  </si>
  <si>
    <t>Quantitatives Rating</t>
  </si>
  <si>
    <t>Qualitatives Rating</t>
  </si>
  <si>
    <t>Bonitätsrating I</t>
  </si>
  <si>
    <t>Auch die Rating-Kriterien untereinander bekommen eine Gewichtung</t>
  </si>
  <si>
    <t>Maßnahmen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</si>
</sst>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@&quot; :&quot;"/>
    <numFmt numFmtId="165" formatCode="&quot;     &quot;0.00"/>
    <numFmt numFmtId="166" formatCode="&quot;     &quot;0.0"/>
    <numFmt numFmtId="167" formatCode="0.0%"/>
    <numFmt numFmtId="168" formatCode="&quot;     &quot;0.000"/>
    <numFmt numFmtId="169" formatCode="0.0"/>
    <numFmt numFmtId="170" formatCode="#,##0.0"/>
  </numFmts>
  <fonts count="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9" fontId="0" fillId="0" borderId="0" xfId="1" applyFont="1" applyAlignment="1">
      <alignment horizontal="center"/>
    </xf>
    <xf numFmtId="9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5" fontId="0" fillId="0" borderId="0" xfId="0" applyNumberFormat="1" applyAlignment="1">
      <alignment horizontal="left"/>
    </xf>
    <xf numFmtId="165" fontId="2" fillId="0" borderId="1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left"/>
    </xf>
    <xf numFmtId="0" fontId="0" fillId="2" borderId="0" xfId="0" applyFill="1"/>
    <xf numFmtId="9" fontId="0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165" fontId="0" fillId="2" borderId="0" xfId="0" applyNumberFormat="1" applyFill="1" applyAlignment="1">
      <alignment horizontal="left"/>
    </xf>
    <xf numFmtId="9" fontId="2" fillId="0" borderId="0" xfId="1" applyFont="1" applyAlignment="1">
      <alignment horizontal="left"/>
    </xf>
    <xf numFmtId="167" fontId="0" fillId="0" borderId="0" xfId="1" applyNumberFormat="1" applyFont="1" applyAlignment="1">
      <alignment horizontal="center"/>
    </xf>
    <xf numFmtId="167" fontId="0" fillId="2" borderId="0" xfId="1" applyNumberFormat="1" applyFont="1" applyFill="1" applyAlignment="1">
      <alignment horizontal="center"/>
    </xf>
    <xf numFmtId="0" fontId="4" fillId="0" borderId="0" xfId="0" applyFont="1"/>
    <xf numFmtId="9" fontId="4" fillId="0" borderId="0" xfId="1" applyFont="1" applyAlignment="1">
      <alignment horizontal="center"/>
    </xf>
    <xf numFmtId="0" fontId="4" fillId="0" borderId="0" xfId="0" applyFont="1" applyAlignment="1">
      <alignment vertical="top"/>
    </xf>
    <xf numFmtId="168" fontId="0" fillId="0" borderId="0" xfId="0" applyNumberFormat="1" applyAlignment="1">
      <alignment horizontal="left"/>
    </xf>
    <xf numFmtId="168" fontId="2" fillId="0" borderId="0" xfId="0" applyNumberFormat="1" applyFont="1" applyAlignment="1">
      <alignment horizontal="left"/>
    </xf>
    <xf numFmtId="169" fontId="2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68" fontId="0" fillId="2" borderId="0" xfId="0" applyNumberFormat="1" applyFill="1" applyAlignment="1">
      <alignment horizontal="left"/>
    </xf>
    <xf numFmtId="170" fontId="0" fillId="2" borderId="0" xfId="0" applyNumberFormat="1" applyFill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4" fontId="2" fillId="0" borderId="1" xfId="0" applyNumberFormat="1" applyFont="1" applyBorder="1" applyAlignment="1">
      <alignment horizontal="left"/>
    </xf>
    <xf numFmtId="9" fontId="2" fillId="0" borderId="1" xfId="1" applyFont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showGridLines="0" tabSelected="1" workbookViewId="0">
      <selection activeCell="H73" sqref="H73"/>
    </sheetView>
  </sheetViews>
  <sheetFormatPr baseColWidth="10" defaultRowHeight="12.75" x14ac:dyDescent="0.2"/>
  <cols>
    <col min="1" max="1" width="2.5703125" bestFit="1" customWidth="1"/>
    <col min="2" max="2" width="33.140625" customWidth="1"/>
    <col min="3" max="3" width="11.42578125" style="3"/>
    <col min="4" max="5" width="12.140625" style="1" customWidth="1"/>
    <col min="6" max="7" width="6.5703125" style="1" customWidth="1"/>
    <col min="8" max="8" width="12.140625" style="1" customWidth="1"/>
  </cols>
  <sheetData>
    <row r="1" spans="1:9" x14ac:dyDescent="0.2">
      <c r="C1" s="4" t="s">
        <v>9</v>
      </c>
      <c r="D1" s="5" t="s">
        <v>12</v>
      </c>
      <c r="E1" s="5" t="s">
        <v>13</v>
      </c>
      <c r="F1" s="27" t="s">
        <v>14</v>
      </c>
      <c r="G1" s="27"/>
      <c r="H1" s="5" t="s">
        <v>15</v>
      </c>
      <c r="I1" s="5" t="s">
        <v>16</v>
      </c>
    </row>
    <row r="2" spans="1:9" x14ac:dyDescent="0.2">
      <c r="A2" s="26" t="s">
        <v>0</v>
      </c>
      <c r="B2" s="26"/>
      <c r="C2" s="4" t="s">
        <v>10</v>
      </c>
      <c r="D2" s="5"/>
      <c r="E2" s="5"/>
      <c r="F2" s="5"/>
      <c r="G2" s="5"/>
      <c r="H2" s="5"/>
    </row>
    <row r="3" spans="1:9" x14ac:dyDescent="0.2">
      <c r="A3" t="s">
        <v>1</v>
      </c>
      <c r="B3" t="s">
        <v>5</v>
      </c>
      <c r="C3" s="3">
        <v>0.3</v>
      </c>
      <c r="E3" s="1">
        <v>2</v>
      </c>
      <c r="F3" s="28"/>
      <c r="G3" s="28"/>
      <c r="I3" s="7">
        <f>SUM(D3:H3)*C3</f>
        <v>0.6</v>
      </c>
    </row>
    <row r="4" spans="1:9" x14ac:dyDescent="0.2">
      <c r="A4" s="10" t="s">
        <v>2</v>
      </c>
      <c r="B4" s="10" t="s">
        <v>6</v>
      </c>
      <c r="C4" s="11">
        <v>0.2</v>
      </c>
      <c r="D4" s="12"/>
      <c r="E4" s="12">
        <v>2</v>
      </c>
      <c r="F4" s="29"/>
      <c r="G4" s="29"/>
      <c r="H4" s="12"/>
      <c r="I4" s="13">
        <f>SUM(D4:H4)*C4</f>
        <v>0.4</v>
      </c>
    </row>
    <row r="5" spans="1:9" x14ac:dyDescent="0.2">
      <c r="A5" t="s">
        <v>3</v>
      </c>
      <c r="B5" t="s">
        <v>7</v>
      </c>
      <c r="C5" s="3">
        <v>0.3</v>
      </c>
      <c r="F5" s="28">
        <v>3</v>
      </c>
      <c r="G5" s="28"/>
      <c r="I5" s="7">
        <f>SUM(D5:H5)*C5</f>
        <v>0.89999999999999991</v>
      </c>
    </row>
    <row r="6" spans="1:9" x14ac:dyDescent="0.2">
      <c r="A6" s="10" t="s">
        <v>4</v>
      </c>
      <c r="B6" s="10" t="s">
        <v>8</v>
      </c>
      <c r="C6" s="11">
        <v>0.2</v>
      </c>
      <c r="D6" s="12"/>
      <c r="E6" s="12"/>
      <c r="F6" s="29">
        <v>3</v>
      </c>
      <c r="G6" s="29"/>
      <c r="H6" s="12"/>
      <c r="I6" s="13">
        <f>SUM(D6:H6)*C6</f>
        <v>0.60000000000000009</v>
      </c>
    </row>
    <row r="7" spans="1:9" x14ac:dyDescent="0.2">
      <c r="G7" s="30" t="str">
        <f>A2</f>
        <v>Ertragslage</v>
      </c>
      <c r="H7" s="30"/>
      <c r="I7" s="9">
        <f>SUM(I3:I6)</f>
        <v>2.5</v>
      </c>
    </row>
    <row r="9" spans="1:9" x14ac:dyDescent="0.2">
      <c r="A9" s="26" t="s">
        <v>17</v>
      </c>
      <c r="B9" s="26"/>
      <c r="C9" s="4"/>
      <c r="D9" s="5"/>
      <c r="E9" s="5"/>
      <c r="F9" s="5"/>
      <c r="G9" s="5"/>
      <c r="H9" s="5"/>
    </row>
    <row r="10" spans="1:9" x14ac:dyDescent="0.2">
      <c r="A10" t="s">
        <v>1</v>
      </c>
      <c r="B10" t="s">
        <v>19</v>
      </c>
      <c r="C10" s="3">
        <v>0.2</v>
      </c>
      <c r="D10" s="1">
        <v>1</v>
      </c>
      <c r="F10" s="28"/>
      <c r="G10" s="28"/>
      <c r="I10" s="7">
        <f>SUM(D10:H10)*C10</f>
        <v>0.2</v>
      </c>
    </row>
    <row r="11" spans="1:9" x14ac:dyDescent="0.2">
      <c r="A11" s="10" t="s">
        <v>2</v>
      </c>
      <c r="B11" s="10" t="s">
        <v>20</v>
      </c>
      <c r="C11" s="11">
        <v>0.25</v>
      </c>
      <c r="D11" s="12"/>
      <c r="E11" s="12">
        <v>2</v>
      </c>
      <c r="F11" s="29"/>
      <c r="G11" s="29"/>
      <c r="H11" s="12"/>
      <c r="I11" s="13">
        <f>SUM(D11:H11)*C11</f>
        <v>0.5</v>
      </c>
    </row>
    <row r="12" spans="1:9" x14ac:dyDescent="0.2">
      <c r="A12" t="s">
        <v>3</v>
      </c>
      <c r="B12" t="s">
        <v>21</v>
      </c>
      <c r="C12" s="3">
        <v>0.3</v>
      </c>
      <c r="E12" s="1">
        <v>2</v>
      </c>
      <c r="F12" s="28"/>
      <c r="G12" s="28"/>
      <c r="I12" s="7">
        <f>SUM(D12:H12)*C12</f>
        <v>0.6</v>
      </c>
    </row>
    <row r="13" spans="1:9" x14ac:dyDescent="0.2">
      <c r="A13" s="10" t="s">
        <v>4</v>
      </c>
      <c r="B13" s="10" t="s">
        <v>22</v>
      </c>
      <c r="C13" s="11">
        <v>0.25</v>
      </c>
      <c r="D13" s="12"/>
      <c r="E13" s="12">
        <v>2</v>
      </c>
      <c r="F13" s="29"/>
      <c r="G13" s="29"/>
      <c r="H13" s="12"/>
      <c r="I13" s="13">
        <f>SUM(D13:H13)*C13</f>
        <v>0.5</v>
      </c>
    </row>
    <row r="14" spans="1:9" x14ac:dyDescent="0.2">
      <c r="G14" s="30" t="s">
        <v>18</v>
      </c>
      <c r="H14" s="30"/>
      <c r="I14" s="9">
        <f>SUM(I10:I13)</f>
        <v>1.7999999999999998</v>
      </c>
    </row>
    <row r="16" spans="1:9" x14ac:dyDescent="0.2">
      <c r="A16" s="26" t="s">
        <v>23</v>
      </c>
      <c r="B16" s="26"/>
      <c r="C16" s="4"/>
      <c r="D16" s="5"/>
      <c r="E16" s="5"/>
      <c r="F16" s="5"/>
      <c r="G16" s="5"/>
      <c r="H16" s="5"/>
    </row>
    <row r="17" spans="1:9" x14ac:dyDescent="0.2">
      <c r="A17" t="s">
        <v>1</v>
      </c>
      <c r="B17" t="s">
        <v>25</v>
      </c>
      <c r="C17" s="15">
        <f>1/3</f>
        <v>0.33333333333333331</v>
      </c>
      <c r="F17" s="28">
        <v>3</v>
      </c>
      <c r="G17" s="28"/>
      <c r="I17" s="7">
        <f>SUM(D17:H17)*C17</f>
        <v>1</v>
      </c>
    </row>
    <row r="18" spans="1:9" x14ac:dyDescent="0.2">
      <c r="A18" s="10" t="s">
        <v>2</v>
      </c>
      <c r="B18" s="10" t="s">
        <v>26</v>
      </c>
      <c r="C18" s="16">
        <f>1/3</f>
        <v>0.33333333333333331</v>
      </c>
      <c r="D18" s="12"/>
      <c r="E18" s="12"/>
      <c r="F18" s="29">
        <v>3</v>
      </c>
      <c r="G18" s="29"/>
      <c r="H18" s="12"/>
      <c r="I18" s="13">
        <f>SUM(D18:H18)*C18</f>
        <v>1</v>
      </c>
    </row>
    <row r="19" spans="1:9" x14ac:dyDescent="0.2">
      <c r="A19" t="s">
        <v>3</v>
      </c>
      <c r="B19" t="s">
        <v>27</v>
      </c>
      <c r="C19" s="15">
        <f>1/3</f>
        <v>0.33333333333333331</v>
      </c>
      <c r="E19" s="1">
        <v>2</v>
      </c>
      <c r="F19" s="28"/>
      <c r="G19" s="28"/>
      <c r="I19" s="7">
        <f>SUM(D19:H19)*C19</f>
        <v>0.66666666666666663</v>
      </c>
    </row>
    <row r="20" spans="1:9" x14ac:dyDescent="0.2">
      <c r="G20" s="30" t="s">
        <v>24</v>
      </c>
      <c r="H20" s="30"/>
      <c r="I20" s="9">
        <f>SUM(I17:I19)</f>
        <v>2.6666666666666665</v>
      </c>
    </row>
    <row r="22" spans="1:9" x14ac:dyDescent="0.2">
      <c r="A22" s="2" t="s">
        <v>28</v>
      </c>
      <c r="B22" s="2"/>
      <c r="C22" s="14"/>
      <c r="D22" s="5"/>
      <c r="E22" s="5"/>
      <c r="F22" s="5"/>
      <c r="G22" s="5"/>
      <c r="H22" s="5"/>
    </row>
    <row r="23" spans="1:9" x14ac:dyDescent="0.2">
      <c r="A23" t="s">
        <v>1</v>
      </c>
      <c r="B23" t="s">
        <v>33</v>
      </c>
      <c r="C23" s="15">
        <f>1/8</f>
        <v>0.125</v>
      </c>
      <c r="F23" s="28">
        <v>3</v>
      </c>
      <c r="G23" s="28"/>
      <c r="I23" s="7">
        <f>SUM(D23:H23)*C23</f>
        <v>0.375</v>
      </c>
    </row>
    <row r="24" spans="1:9" x14ac:dyDescent="0.2">
      <c r="A24" s="10" t="s">
        <v>2</v>
      </c>
      <c r="B24" s="10" t="s">
        <v>34</v>
      </c>
      <c r="C24" s="16">
        <f t="shared" ref="C24:C30" si="0">1/8</f>
        <v>0.125</v>
      </c>
      <c r="D24" s="12"/>
      <c r="E24" s="12"/>
      <c r="F24" s="29">
        <v>3</v>
      </c>
      <c r="G24" s="29"/>
      <c r="H24" s="12"/>
      <c r="I24" s="13">
        <f t="shared" ref="I24:I30" si="1">SUM(D24:H24)*C24</f>
        <v>0.375</v>
      </c>
    </row>
    <row r="25" spans="1:9" x14ac:dyDescent="0.2">
      <c r="A25" t="s">
        <v>3</v>
      </c>
      <c r="B25" t="s">
        <v>35</v>
      </c>
      <c r="C25" s="15">
        <f t="shared" si="0"/>
        <v>0.125</v>
      </c>
      <c r="E25" s="1">
        <v>2</v>
      </c>
      <c r="F25" s="28"/>
      <c r="G25" s="28"/>
      <c r="I25" s="7">
        <f>SUM(D25:H25)*C25</f>
        <v>0.25</v>
      </c>
    </row>
    <row r="26" spans="1:9" x14ac:dyDescent="0.2">
      <c r="A26" s="10" t="s">
        <v>4</v>
      </c>
      <c r="B26" s="10" t="s">
        <v>36</v>
      </c>
      <c r="C26" s="16">
        <f t="shared" si="0"/>
        <v>0.125</v>
      </c>
      <c r="D26" s="12"/>
      <c r="E26" s="12"/>
      <c r="F26" s="29">
        <v>3</v>
      </c>
      <c r="G26" s="29"/>
      <c r="H26" s="12"/>
      <c r="I26" s="13">
        <f>SUM(D26:H26)*C26</f>
        <v>0.375</v>
      </c>
    </row>
    <row r="27" spans="1:9" x14ac:dyDescent="0.2">
      <c r="A27" t="s">
        <v>29</v>
      </c>
      <c r="B27" t="s">
        <v>37</v>
      </c>
      <c r="C27" s="15">
        <f t="shared" si="0"/>
        <v>0.125</v>
      </c>
      <c r="E27" s="1">
        <v>2</v>
      </c>
      <c r="F27" s="28"/>
      <c r="G27" s="28"/>
      <c r="I27" s="7">
        <f>SUM(D27:H27)*C27</f>
        <v>0.25</v>
      </c>
    </row>
    <row r="28" spans="1:9" x14ac:dyDescent="0.2">
      <c r="A28" s="10" t="s">
        <v>30</v>
      </c>
      <c r="B28" s="10" t="s">
        <v>67</v>
      </c>
      <c r="C28" s="16">
        <f t="shared" si="0"/>
        <v>0.125</v>
      </c>
      <c r="D28" s="12"/>
      <c r="E28" s="12"/>
      <c r="F28" s="29"/>
      <c r="G28" s="29"/>
      <c r="H28" s="12">
        <v>4</v>
      </c>
      <c r="I28" s="13">
        <f>SUM(D28:H28)*C28</f>
        <v>0.5</v>
      </c>
    </row>
    <row r="29" spans="1:9" x14ac:dyDescent="0.2">
      <c r="A29" t="s">
        <v>31</v>
      </c>
      <c r="B29" t="s">
        <v>38</v>
      </c>
      <c r="C29" s="15">
        <f t="shared" si="0"/>
        <v>0.125</v>
      </c>
      <c r="E29" s="1">
        <v>2</v>
      </c>
      <c r="F29" s="28"/>
      <c r="G29" s="28"/>
      <c r="I29" s="7">
        <f t="shared" si="1"/>
        <v>0.25</v>
      </c>
    </row>
    <row r="30" spans="1:9" x14ac:dyDescent="0.2">
      <c r="A30" s="10" t="s">
        <v>32</v>
      </c>
      <c r="B30" s="10" t="s">
        <v>39</v>
      </c>
      <c r="C30" s="16">
        <f t="shared" si="0"/>
        <v>0.125</v>
      </c>
      <c r="D30" s="12"/>
      <c r="E30" s="12"/>
      <c r="F30" s="29">
        <v>3</v>
      </c>
      <c r="G30" s="29"/>
      <c r="H30" s="12"/>
      <c r="I30" s="13">
        <f t="shared" si="1"/>
        <v>0.375</v>
      </c>
    </row>
    <row r="31" spans="1:9" x14ac:dyDescent="0.2">
      <c r="G31" s="30" t="s">
        <v>40</v>
      </c>
      <c r="H31" s="30"/>
      <c r="I31" s="9">
        <f>SUM(I23:I30)</f>
        <v>2.75</v>
      </c>
    </row>
    <row r="33" spans="1:9" x14ac:dyDescent="0.2">
      <c r="A33" s="2" t="s">
        <v>41</v>
      </c>
      <c r="B33" s="2"/>
      <c r="C33" s="14"/>
      <c r="D33" s="5"/>
      <c r="E33" s="5"/>
      <c r="F33" s="5"/>
      <c r="G33" s="5"/>
      <c r="H33" s="5"/>
    </row>
    <row r="34" spans="1:9" x14ac:dyDescent="0.2">
      <c r="A34" t="s">
        <v>1</v>
      </c>
      <c r="B34" t="s">
        <v>42</v>
      </c>
      <c r="C34" s="15">
        <f>1/5</f>
        <v>0.2</v>
      </c>
      <c r="E34" s="1">
        <v>2</v>
      </c>
      <c r="F34" s="28"/>
      <c r="G34" s="28"/>
      <c r="I34" s="7">
        <f>SUM(D34:H34)*C34</f>
        <v>0.4</v>
      </c>
    </row>
    <row r="35" spans="1:9" x14ac:dyDescent="0.2">
      <c r="A35" s="10" t="s">
        <v>2</v>
      </c>
      <c r="B35" s="10" t="s">
        <v>43</v>
      </c>
      <c r="C35" s="16">
        <f>1/5</f>
        <v>0.2</v>
      </c>
      <c r="D35" s="12">
        <v>1</v>
      </c>
      <c r="E35" s="12"/>
      <c r="F35" s="29"/>
      <c r="G35" s="29"/>
      <c r="H35" s="12"/>
      <c r="I35" s="13">
        <f>SUM(D35:H35)*C35</f>
        <v>0.2</v>
      </c>
    </row>
    <row r="36" spans="1:9" x14ac:dyDescent="0.2">
      <c r="A36" t="s">
        <v>3</v>
      </c>
      <c r="B36" t="s">
        <v>44</v>
      </c>
      <c r="C36" s="15">
        <f>1/5</f>
        <v>0.2</v>
      </c>
      <c r="F36" s="28">
        <v>3</v>
      </c>
      <c r="G36" s="28"/>
      <c r="I36" s="7">
        <f>SUM(D36:H36)*C36</f>
        <v>0.60000000000000009</v>
      </c>
    </row>
    <row r="37" spans="1:9" x14ac:dyDescent="0.2">
      <c r="A37" s="10" t="s">
        <v>4</v>
      </c>
      <c r="B37" s="10" t="s">
        <v>45</v>
      </c>
      <c r="C37" s="16">
        <f>1/5</f>
        <v>0.2</v>
      </c>
      <c r="D37" s="12"/>
      <c r="E37" s="12"/>
      <c r="F37" s="29">
        <v>3</v>
      </c>
      <c r="G37" s="29"/>
      <c r="H37" s="12"/>
      <c r="I37" s="13">
        <f>SUM(D37:H37)*C37</f>
        <v>0.60000000000000009</v>
      </c>
    </row>
    <row r="38" spans="1:9" x14ac:dyDescent="0.2">
      <c r="A38" t="s">
        <v>29</v>
      </c>
      <c r="B38" t="s">
        <v>46</v>
      </c>
      <c r="C38" s="15">
        <f>1/5</f>
        <v>0.2</v>
      </c>
      <c r="E38" s="1">
        <v>2</v>
      </c>
      <c r="F38" s="28"/>
      <c r="G38" s="28"/>
      <c r="I38" s="7">
        <f>SUM(D38:H38)*C38</f>
        <v>0.4</v>
      </c>
    </row>
    <row r="39" spans="1:9" x14ac:dyDescent="0.2">
      <c r="G39" s="30" t="s">
        <v>47</v>
      </c>
      <c r="H39" s="30"/>
      <c r="I39" s="9">
        <f>SUM(I34:I38)</f>
        <v>2.2000000000000002</v>
      </c>
    </row>
    <row r="41" spans="1:9" x14ac:dyDescent="0.2">
      <c r="A41" s="26" t="s">
        <v>48</v>
      </c>
      <c r="B41" s="26"/>
      <c r="C41" s="4"/>
      <c r="D41" s="5"/>
      <c r="E41" s="5"/>
      <c r="F41" s="5"/>
      <c r="G41" s="5"/>
      <c r="H41" s="5"/>
    </row>
    <row r="42" spans="1:9" x14ac:dyDescent="0.2">
      <c r="A42" t="s">
        <v>1</v>
      </c>
      <c r="B42" t="s">
        <v>49</v>
      </c>
      <c r="C42" s="3">
        <v>0.25</v>
      </c>
      <c r="E42" s="1">
        <v>2</v>
      </c>
      <c r="F42" s="28"/>
      <c r="G42" s="28"/>
      <c r="I42" s="7">
        <f>SUM(D42:H42)*C42</f>
        <v>0.5</v>
      </c>
    </row>
    <row r="43" spans="1:9" x14ac:dyDescent="0.2">
      <c r="A43" s="10" t="s">
        <v>2</v>
      </c>
      <c r="B43" s="10" t="s">
        <v>50</v>
      </c>
      <c r="C43" s="11">
        <v>0.25</v>
      </c>
      <c r="D43" s="12"/>
      <c r="E43" s="12"/>
      <c r="F43" s="29">
        <v>3</v>
      </c>
      <c r="G43" s="29"/>
      <c r="H43" s="12"/>
      <c r="I43" s="13">
        <f>SUM(D43:H43)*C43</f>
        <v>0.75</v>
      </c>
    </row>
    <row r="44" spans="1:9" x14ac:dyDescent="0.2">
      <c r="A44" t="s">
        <v>3</v>
      </c>
      <c r="B44" t="s">
        <v>51</v>
      </c>
      <c r="C44" s="3">
        <v>0.25</v>
      </c>
      <c r="E44" s="1">
        <v>2</v>
      </c>
      <c r="F44" s="28"/>
      <c r="G44" s="28"/>
      <c r="I44" s="7">
        <f>SUM(D44:H44)*C44</f>
        <v>0.5</v>
      </c>
    </row>
    <row r="45" spans="1:9" x14ac:dyDescent="0.2">
      <c r="A45" s="10" t="s">
        <v>4</v>
      </c>
      <c r="B45" s="10" t="s">
        <v>52</v>
      </c>
      <c r="C45" s="11">
        <v>0.25</v>
      </c>
      <c r="D45" s="12"/>
      <c r="E45" s="12">
        <v>2</v>
      </c>
      <c r="F45" s="29"/>
      <c r="G45" s="29"/>
      <c r="H45" s="12"/>
      <c r="I45" s="13">
        <f>SUM(D45:H45)*C45</f>
        <v>0.5</v>
      </c>
    </row>
    <row r="46" spans="1:9" x14ac:dyDescent="0.2">
      <c r="G46" s="30" t="s">
        <v>53</v>
      </c>
      <c r="H46" s="30"/>
      <c r="I46" s="9">
        <f>SUM(I42:I45)</f>
        <v>2.25</v>
      </c>
    </row>
    <row r="48" spans="1:9" x14ac:dyDescent="0.2">
      <c r="A48" s="2" t="s">
        <v>54</v>
      </c>
      <c r="B48" s="2"/>
      <c r="C48" s="14"/>
      <c r="D48" s="5"/>
      <c r="E48" s="5"/>
      <c r="F48" s="5"/>
      <c r="G48" s="5"/>
      <c r="H48" s="5"/>
    </row>
    <row r="49" spans="1:9" x14ac:dyDescent="0.2">
      <c r="A49" t="s">
        <v>1</v>
      </c>
      <c r="B49" t="s">
        <v>56</v>
      </c>
      <c r="C49" s="15">
        <f>1/7</f>
        <v>0.14285714285714285</v>
      </c>
      <c r="D49" s="1">
        <v>1</v>
      </c>
      <c r="F49" s="28"/>
      <c r="G49" s="28"/>
      <c r="I49" s="7">
        <f t="shared" ref="I49:I55" si="2">SUM(D49:H49)*C49</f>
        <v>0.14285714285714285</v>
      </c>
    </row>
    <row r="50" spans="1:9" x14ac:dyDescent="0.2">
      <c r="A50" s="10" t="s">
        <v>2</v>
      </c>
      <c r="B50" s="10" t="s">
        <v>57</v>
      </c>
      <c r="C50" s="16">
        <f t="shared" ref="C50:C55" si="3">1/7</f>
        <v>0.14285714285714285</v>
      </c>
      <c r="D50" s="12"/>
      <c r="E50" s="12">
        <v>2</v>
      </c>
      <c r="F50" s="29"/>
      <c r="G50" s="29"/>
      <c r="H50" s="12"/>
      <c r="I50" s="13">
        <f t="shared" si="2"/>
        <v>0.2857142857142857</v>
      </c>
    </row>
    <row r="51" spans="1:9" x14ac:dyDescent="0.2">
      <c r="A51" t="s">
        <v>3</v>
      </c>
      <c r="B51" t="s">
        <v>58</v>
      </c>
      <c r="C51" s="15">
        <f t="shared" si="3"/>
        <v>0.14285714285714285</v>
      </c>
      <c r="D51" s="1">
        <v>1</v>
      </c>
      <c r="F51" s="28"/>
      <c r="G51" s="28"/>
      <c r="I51" s="7">
        <f t="shared" si="2"/>
        <v>0.14285714285714285</v>
      </c>
    </row>
    <row r="52" spans="1:9" x14ac:dyDescent="0.2">
      <c r="A52" s="10" t="s">
        <v>4</v>
      </c>
      <c r="B52" s="10" t="s">
        <v>59</v>
      </c>
      <c r="C52" s="16">
        <f t="shared" si="3"/>
        <v>0.14285714285714285</v>
      </c>
      <c r="D52" s="12"/>
      <c r="E52" s="12">
        <v>2</v>
      </c>
      <c r="F52" s="29"/>
      <c r="G52" s="29"/>
      <c r="H52" s="12"/>
      <c r="I52" s="13">
        <f t="shared" si="2"/>
        <v>0.2857142857142857</v>
      </c>
    </row>
    <row r="53" spans="1:9" x14ac:dyDescent="0.2">
      <c r="A53" t="s">
        <v>29</v>
      </c>
      <c r="B53" t="s">
        <v>60</v>
      </c>
      <c r="C53" s="15">
        <f t="shared" si="3"/>
        <v>0.14285714285714285</v>
      </c>
      <c r="D53" s="1">
        <v>1</v>
      </c>
      <c r="F53" s="28"/>
      <c r="G53" s="28"/>
      <c r="I53" s="7">
        <f t="shared" si="2"/>
        <v>0.14285714285714285</v>
      </c>
    </row>
    <row r="54" spans="1:9" x14ac:dyDescent="0.2">
      <c r="A54" s="10" t="s">
        <v>30</v>
      </c>
      <c r="B54" s="10" t="s">
        <v>61</v>
      </c>
      <c r="C54" s="16">
        <f t="shared" si="3"/>
        <v>0.14285714285714285</v>
      </c>
      <c r="D54" s="12">
        <v>1</v>
      </c>
      <c r="E54" s="12"/>
      <c r="F54" s="29"/>
      <c r="G54" s="29"/>
      <c r="H54" s="12"/>
      <c r="I54" s="13">
        <f t="shared" si="2"/>
        <v>0.14285714285714285</v>
      </c>
    </row>
    <row r="55" spans="1:9" x14ac:dyDescent="0.2">
      <c r="A55" t="s">
        <v>31</v>
      </c>
      <c r="B55" t="s">
        <v>62</v>
      </c>
      <c r="C55" s="15">
        <f t="shared" si="3"/>
        <v>0.14285714285714285</v>
      </c>
      <c r="E55" s="1">
        <v>2</v>
      </c>
      <c r="F55" s="28"/>
      <c r="G55" s="28"/>
      <c r="I55" s="7">
        <f t="shared" si="2"/>
        <v>0.2857142857142857</v>
      </c>
    </row>
    <row r="56" spans="1:9" x14ac:dyDescent="0.2">
      <c r="G56" s="30" t="s">
        <v>55</v>
      </c>
      <c r="H56" s="30"/>
      <c r="I56" s="9">
        <f>SUM(I49:I55)</f>
        <v>1.4285714285714284</v>
      </c>
    </row>
    <row r="58" spans="1:9" x14ac:dyDescent="0.2">
      <c r="A58" s="26" t="s">
        <v>63</v>
      </c>
      <c r="B58" s="26"/>
      <c r="C58" s="4"/>
      <c r="D58" s="5"/>
      <c r="E58" s="5"/>
      <c r="F58" s="5"/>
      <c r="G58" s="5"/>
      <c r="H58" s="5"/>
    </row>
    <row r="59" spans="1:9" x14ac:dyDescent="0.2">
      <c r="A59" t="s">
        <v>1</v>
      </c>
      <c r="B59" t="s">
        <v>64</v>
      </c>
      <c r="C59" s="15">
        <f>1/3</f>
        <v>0.33333333333333331</v>
      </c>
      <c r="F59" s="28"/>
      <c r="G59" s="28"/>
      <c r="H59" s="1">
        <v>4</v>
      </c>
      <c r="I59" s="7">
        <f>SUM(D59:H59)*C59</f>
        <v>1.3333333333333333</v>
      </c>
    </row>
    <row r="60" spans="1:9" x14ac:dyDescent="0.2">
      <c r="A60" s="10" t="s">
        <v>2</v>
      </c>
      <c r="B60" s="10" t="s">
        <v>65</v>
      </c>
      <c r="C60" s="16">
        <f>1/3</f>
        <v>0.33333333333333331</v>
      </c>
      <c r="D60" s="12"/>
      <c r="E60" s="12"/>
      <c r="F60" s="29">
        <v>3</v>
      </c>
      <c r="G60" s="29"/>
      <c r="H60" s="12"/>
      <c r="I60" s="13">
        <f>SUM(D60:H60)*C60</f>
        <v>1</v>
      </c>
    </row>
    <row r="61" spans="1:9" x14ac:dyDescent="0.2">
      <c r="A61" t="s">
        <v>3</v>
      </c>
      <c r="B61" t="s">
        <v>66</v>
      </c>
      <c r="C61" s="15">
        <f>1/3</f>
        <v>0.33333333333333331</v>
      </c>
      <c r="F61" s="28">
        <v>3</v>
      </c>
      <c r="G61" s="28"/>
      <c r="I61" s="7">
        <f>SUM(D61:H61)*C61</f>
        <v>1</v>
      </c>
    </row>
    <row r="62" spans="1:9" x14ac:dyDescent="0.2">
      <c r="G62" s="30" t="s">
        <v>24</v>
      </c>
      <c r="H62" s="30"/>
      <c r="I62" s="9">
        <f>SUM(I59:I61)</f>
        <v>3.333333333333333</v>
      </c>
    </row>
    <row r="64" spans="1:9" x14ac:dyDescent="0.2">
      <c r="A64" s="17"/>
      <c r="B64" s="17"/>
      <c r="C64" s="18"/>
    </row>
    <row r="65" spans="1:3" x14ac:dyDescent="0.2">
      <c r="A65" s="17"/>
      <c r="B65" s="17"/>
      <c r="C65" s="18"/>
    </row>
    <row r="66" spans="1:3" x14ac:dyDescent="0.2">
      <c r="A66" s="19"/>
      <c r="B66" s="17"/>
      <c r="C66" s="18"/>
    </row>
  </sheetData>
  <mergeCells count="52">
    <mergeCell ref="A58:B58"/>
    <mergeCell ref="F59:G59"/>
    <mergeCell ref="F60:G60"/>
    <mergeCell ref="F54:G54"/>
    <mergeCell ref="F55:G55"/>
    <mergeCell ref="G56:H56"/>
    <mergeCell ref="A41:B41"/>
    <mergeCell ref="F44:G44"/>
    <mergeCell ref="F45:G45"/>
    <mergeCell ref="F38:G38"/>
    <mergeCell ref="F43:G43"/>
    <mergeCell ref="F42:G42"/>
    <mergeCell ref="G62:H62"/>
    <mergeCell ref="F34:G34"/>
    <mergeCell ref="F35:G35"/>
    <mergeCell ref="F36:G36"/>
    <mergeCell ref="F37:G37"/>
    <mergeCell ref="G46:H46"/>
    <mergeCell ref="F50:G50"/>
    <mergeCell ref="F51:G51"/>
    <mergeCell ref="F52:G52"/>
    <mergeCell ref="F49:G49"/>
    <mergeCell ref="F61:G61"/>
    <mergeCell ref="F53:G53"/>
    <mergeCell ref="F28:G28"/>
    <mergeCell ref="G20:H20"/>
    <mergeCell ref="F17:G17"/>
    <mergeCell ref="F3:G3"/>
    <mergeCell ref="G14:H14"/>
    <mergeCell ref="F23:G23"/>
    <mergeCell ref="F24:G24"/>
    <mergeCell ref="F25:G25"/>
    <mergeCell ref="F27:G27"/>
    <mergeCell ref="G39:H39"/>
    <mergeCell ref="F29:G29"/>
    <mergeCell ref="F30:G30"/>
    <mergeCell ref="G31:H31"/>
    <mergeCell ref="F26:G26"/>
    <mergeCell ref="A16:B16"/>
    <mergeCell ref="F18:G18"/>
    <mergeCell ref="F19:G19"/>
    <mergeCell ref="G7:H7"/>
    <mergeCell ref="A9:B9"/>
    <mergeCell ref="F12:G12"/>
    <mergeCell ref="F13:G13"/>
    <mergeCell ref="F10:G10"/>
    <mergeCell ref="F11:G11"/>
    <mergeCell ref="A2:B2"/>
    <mergeCell ref="F1:G1"/>
    <mergeCell ref="F5:G5"/>
    <mergeCell ref="F6:G6"/>
    <mergeCell ref="F4:G4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0"/>
  <sheetViews>
    <sheetView showGridLines="0" workbookViewId="0">
      <selection activeCell="A17" sqref="A17"/>
    </sheetView>
  </sheetViews>
  <sheetFormatPr baseColWidth="10" defaultRowHeight="12.75" x14ac:dyDescent="0.2"/>
  <cols>
    <col min="1" max="1" width="35" customWidth="1"/>
    <col min="2" max="2" width="11.42578125" style="3"/>
    <col min="3" max="4" width="11.42578125" style="1"/>
    <col min="5" max="5" width="39.140625" customWidth="1"/>
  </cols>
  <sheetData>
    <row r="4" spans="1:5" x14ac:dyDescent="0.2">
      <c r="B4" s="4" t="s">
        <v>68</v>
      </c>
      <c r="C4" s="5" t="s">
        <v>11</v>
      </c>
      <c r="D4" s="5" t="s">
        <v>16</v>
      </c>
      <c r="E4" s="2" t="s">
        <v>73</v>
      </c>
    </row>
    <row r="5" spans="1:5" x14ac:dyDescent="0.2">
      <c r="A5" t="str">
        <f>'quantitatives Rating'!G7</f>
        <v>Ertragslage</v>
      </c>
      <c r="B5" s="3">
        <v>0.35</v>
      </c>
      <c r="C5" s="1">
        <f>'quantitatives Rating'!I7</f>
        <v>2.5</v>
      </c>
      <c r="D5" s="20">
        <f>B5*C5</f>
        <v>0.875</v>
      </c>
    </row>
    <row r="6" spans="1:5" x14ac:dyDescent="0.2">
      <c r="A6" s="10" t="str">
        <f>'quantitatives Rating'!A9:B9</f>
        <v>Finanz- und Vermögenslage</v>
      </c>
      <c r="B6" s="11">
        <v>0.25</v>
      </c>
      <c r="C6" s="12">
        <f>'quantitatives Rating'!I14</f>
        <v>1.7999999999999998</v>
      </c>
      <c r="D6" s="24">
        <f>B6*C6</f>
        <v>0.44999999999999996</v>
      </c>
    </row>
    <row r="7" spans="1:5" x14ac:dyDescent="0.2">
      <c r="A7" s="6" t="s">
        <v>69</v>
      </c>
      <c r="B7" s="4">
        <f>SUM(B5:B6)</f>
        <v>0.6</v>
      </c>
      <c r="C7" s="22">
        <f>D7/B7</f>
        <v>2.2083333333333335</v>
      </c>
      <c r="D7" s="21">
        <f>SUM(D5:D6)</f>
        <v>1.325</v>
      </c>
    </row>
    <row r="10" spans="1:5" x14ac:dyDescent="0.2">
      <c r="A10" t="str">
        <f>'quantitatives Rating'!A16</f>
        <v>Brancheneinschätzung</v>
      </c>
      <c r="B10" s="3">
        <v>7.0000000000000007E-2</v>
      </c>
      <c r="C10" s="23">
        <f>'quantitatives Rating'!I20</f>
        <v>2.6666666666666665</v>
      </c>
      <c r="D10" s="20">
        <f t="shared" ref="D10:D15" si="0">B10*C10</f>
        <v>0.18666666666666668</v>
      </c>
    </row>
    <row r="11" spans="1:5" x14ac:dyDescent="0.2">
      <c r="A11" s="10" t="str">
        <f>'quantitatives Rating'!A22</f>
        <v>Markt- und Wettbewerbsbedingungen</v>
      </c>
      <c r="B11" s="11">
        <v>0.1</v>
      </c>
      <c r="C11" s="25">
        <f>'quantitatives Rating'!I31</f>
        <v>2.75</v>
      </c>
      <c r="D11" s="24">
        <f t="shared" si="0"/>
        <v>0.27500000000000002</v>
      </c>
    </row>
    <row r="12" spans="1:5" x14ac:dyDescent="0.2">
      <c r="A12" t="str">
        <f>'quantitatives Rating'!A33</f>
        <v>Qualität des Managements</v>
      </c>
      <c r="B12" s="3">
        <v>0.1</v>
      </c>
      <c r="C12" s="23">
        <f>'quantitatives Rating'!I39</f>
        <v>2.2000000000000002</v>
      </c>
      <c r="D12" s="20">
        <f t="shared" si="0"/>
        <v>0.22000000000000003</v>
      </c>
    </row>
    <row r="13" spans="1:5" x14ac:dyDescent="0.2">
      <c r="A13" s="10" t="str">
        <f>'quantitatives Rating'!A41</f>
        <v>Prognose und Geschäftsentwicklung</v>
      </c>
      <c r="B13" s="11">
        <v>0.06</v>
      </c>
      <c r="C13" s="25">
        <f>'quantitatives Rating'!I46</f>
        <v>2.25</v>
      </c>
      <c r="D13" s="24">
        <f t="shared" si="0"/>
        <v>0.13500000000000001</v>
      </c>
    </row>
    <row r="14" spans="1:5" x14ac:dyDescent="0.2">
      <c r="A14" t="str">
        <f>'quantitatives Rating'!A48</f>
        <v>Kontoführung und Kundenverbindung</v>
      </c>
      <c r="B14" s="3">
        <v>0.04</v>
      </c>
      <c r="C14" s="23">
        <f>'quantitatives Rating'!I56</f>
        <v>1.4285714285714284</v>
      </c>
      <c r="D14" s="20">
        <f t="shared" si="0"/>
        <v>5.7142857142857134E-2</v>
      </c>
    </row>
    <row r="15" spans="1:5" x14ac:dyDescent="0.2">
      <c r="A15" s="10" t="str">
        <f>'quantitatives Rating'!A58</f>
        <v>Rechtsform</v>
      </c>
      <c r="B15" s="11">
        <v>0.03</v>
      </c>
      <c r="C15" s="25">
        <f>'quantitatives Rating'!I62</f>
        <v>3.333333333333333</v>
      </c>
      <c r="D15" s="24">
        <f t="shared" si="0"/>
        <v>9.9999999999999992E-2</v>
      </c>
    </row>
    <row r="16" spans="1:5" x14ac:dyDescent="0.2">
      <c r="A16" s="6" t="s">
        <v>70</v>
      </c>
      <c r="B16" s="4">
        <f>SUM(B10:B15)</f>
        <v>0.4</v>
      </c>
      <c r="C16" s="22">
        <f>D16/B16</f>
        <v>2.4345238095238093</v>
      </c>
      <c r="D16" s="21">
        <f>SUM(D10:D15)</f>
        <v>0.97380952380952379</v>
      </c>
    </row>
    <row r="17" spans="1:4" x14ac:dyDescent="0.2">
      <c r="D17" s="20"/>
    </row>
    <row r="18" spans="1:4" x14ac:dyDescent="0.2">
      <c r="B18" s="31" t="s">
        <v>71</v>
      </c>
      <c r="C18" s="31"/>
      <c r="D18" s="8">
        <f>D7+D16</f>
        <v>2.2988095238095236</v>
      </c>
    </row>
    <row r="20" spans="1:4" x14ac:dyDescent="0.2">
      <c r="A20" s="17" t="s">
        <v>72</v>
      </c>
    </row>
  </sheetData>
  <mergeCells count="1">
    <mergeCell ref="B18:C18"/>
  </mergeCells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quantitatives Rating</vt:lpstr>
      <vt:lpstr>qual. Rating - Gesamtergebnis</vt:lpstr>
    </vt:vector>
  </TitlesOfParts>
  <Manager>CA akademie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 akademie</dc:creator>
  <cp:lastModifiedBy>Iciar Caso</cp:lastModifiedBy>
  <dcterms:created xsi:type="dcterms:W3CDTF">2007-07-05T04:25:06Z</dcterms:created>
  <dcterms:modified xsi:type="dcterms:W3CDTF">2020-04-03T13:58:06Z</dcterms:modified>
</cp:coreProperties>
</file>